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\Desktop\temp\"/>
    </mc:Choice>
  </mc:AlternateContent>
  <bookViews>
    <workbookView xWindow="0" yWindow="0" windowWidth="28800" windowHeight="11700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62913"/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<sst xmlns="http://schemas.openxmlformats.org/spreadsheetml/2006/main" count="114" uniqueCount="35">
  <si>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</si>
  <si>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</si>
  <si>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</si>
  <si>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</si>
  <si>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</si>
  <si>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</si>
  <si>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</si>
  <si>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</si>
  <si>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</si>
  <si>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</si>
  <si>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</si>
  <si>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</si>
  <si>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</si>
  <si>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</si>
  <si>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</si>
  <si>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</si>
  <si>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</si>
  <si>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</si>
  <si>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</si>
  <si>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</si>
  <si>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</si>
  <si>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</si>
  <si>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</si>
  <si>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</si>
  <si>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</si>
  <si>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</si>
  <si>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</si>
  <si>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</si>
  <si>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</si>
  <si>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</si>
  <si>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</si>
  <si>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</si>
  <si>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</si>
  <si>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Last update 3/14/18</t>
  </si>
  <si>
    <t>HHS/NIH Salary Cap and Cost Share Funding Worksheet for FY 2018, 1/1/18-6/30/18 effort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</si>
</sst>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1"/>
  <sheetViews>
    <sheetView tabSelected="1" workbookViewId="0">
      <selection activeCell="B2" sqref="B2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19</v>
      </c>
      <c r="H1" s="92" t="s">
        <v>33</v>
      </c>
    </row>
    <row r="2" spans="2:8" x14ac:dyDescent="0.25">
      <c r="B2" s="1" t="s">
        <v>34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29</v>
      </c>
      <c r="D5" s="4"/>
      <c r="E5" s="4"/>
      <c r="F5" s="4"/>
      <c r="G5" s="27"/>
      <c r="H5" s="27"/>
    </row>
    <row r="6" spans="2:8" s="7" customFormat="1" x14ac:dyDescent="0.25">
      <c r="B6" s="24" t="s">
        <v>17</v>
      </c>
      <c r="D6" s="5"/>
      <c r="E6" s="5"/>
      <c r="F6" s="5"/>
      <c r="G6" s="26"/>
      <c r="H6" s="26"/>
    </row>
    <row r="7" spans="2:8" s="7" customFormat="1" x14ac:dyDescent="0.25">
      <c r="B7" s="24" t="s">
        <v>30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20</v>
      </c>
      <c r="H9" s="78" t="s">
        <v>28</v>
      </c>
    </row>
    <row r="10" spans="2:8" x14ac:dyDescent="0.2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1.2742616033755273E-2</v>
      </c>
      <c r="H11" s="33">
        <f>(H10/$C$29)*($C$27-$C$29)</f>
        <v>3185.6540084388184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5.2742616033755275E-2</v>
      </c>
      <c r="H12" s="31">
        <f>H10+H11</f>
        <v>13185.654008438818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25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27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22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32</v>
      </c>
      <c r="C25" s="90">
        <v>189600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21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23</v>
      </c>
      <c r="C29" s="75">
        <f>C25*(IF(C12="F",1,0.75))*C13</f>
        <v>189600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31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16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>
      <formula1>1</formula1>
    </dataValidation>
    <dataValidation type="whole" operator="equal" allowBlank="1" showInputMessage="1" showErrorMessage="1" error="Please do not edit these fields_x000a_" sqref="C25">
      <formula1>189600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7"/>
  <sheetViews>
    <sheetView zoomScaleNormal="100" workbookViewId="0">
      <selection activeCell="K15" sqref="K15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'Analyze by Dollars Charged'!B1</f>
        <v>University of Arizona, Sponsored Projects Services</v>
      </c>
      <c r="H1" s="92" t="str">
        <f>'Analyze by Dollars Charged'!H1</f>
        <v>Last update 3/14/18</v>
      </c>
    </row>
    <row r="2" spans="2:9" x14ac:dyDescent="0.25">
      <c r="B2" s="1" t="str">
        <f>'Analyze by Dollars Charged'!B2</f>
        <v>HHS/NIH Salary Cap and Cost Share Funding Worksheet for FY 2018, 1/1/18-6/30/18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29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30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18</v>
      </c>
      <c r="F9" s="39" t="s">
        <v>12</v>
      </c>
      <c r="G9" s="40" t="s">
        <v>20</v>
      </c>
      <c r="H9" s="78" t="s">
        <v>28</v>
      </c>
    </row>
    <row r="10" spans="2:9" x14ac:dyDescent="0.2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7.5840000000000005E-2</v>
      </c>
      <c r="H10" s="29">
        <f>$C$15*$C$29</f>
        <v>18960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2.4160000000000001E-2</v>
      </c>
      <c r="H11" s="29">
        <f>($C$15*$C$27)-H10</f>
        <v>6040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.75" thickBot="1" x14ac:dyDescent="0.3">
      <c r="B14" s="16" t="s">
        <v>26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25">
      <c r="B15" s="45" t="s">
        <v>27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2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22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32</v>
      </c>
      <c r="C25" s="90">
        <v>189600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2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25">
      <c r="B27" s="10" t="s">
        <v>21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23</v>
      </c>
      <c r="C29" s="75">
        <f>C25*(IF(C12="F",1,0.75))*C13</f>
        <v>189600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2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.75" thickBot="1" x14ac:dyDescent="0.3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25">
      <c r="B34" s="88"/>
      <c r="C34" s="89"/>
      <c r="E34" s="21"/>
    </row>
    <row r="35" spans="2:8" x14ac:dyDescent="0.25">
      <c r="B35" s="88"/>
      <c r="C35" s="89"/>
    </row>
    <row r="36" spans="2:8" x14ac:dyDescent="0.25">
      <c r="B36" s="1" t="s">
        <v>4</v>
      </c>
    </row>
    <row r="37" spans="2:8" ht="15" customHeight="1" x14ac:dyDescent="0.25">
      <c r="B37" s="95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25">
      <c r="B41" s="5" t="str">
        <f>'Analyze by Dollars Charged'!B41</f>
        <v>FTE: Stands for full-time equivalency. A full time person is 1.0 FTE. A half time person is .50 FTE.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>
      <formula1>1</formula1>
    </dataValidation>
    <dataValidation type="whole" operator="equal" allowBlank="1" showInputMessage="1" showErrorMessage="1" error="Please do not edit these fields_x000a_" sqref="C25">
      <formula1>189600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Villalobos</cp:lastModifiedBy>
  <cp:lastPrinted>2016-01-05T15:56:37Z</cp:lastPrinted>
  <dcterms:created xsi:type="dcterms:W3CDTF">2012-10-15T16:55:35Z</dcterms:created>
  <dcterms:modified xsi:type="dcterms:W3CDTF">2018-03-14T16:34:10Z</dcterms:modified>
</cp:coreProperties>
</file>