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\Desktop\temp\"/>
    </mc:Choice>
  </mc:AlternateContent>
  <bookViews>
    <workbookView xWindow="0" yWindow="0" windowWidth="28800" windowHeight="12435"/>
  </bookViews>
  <sheets>
    <sheet name="FY17 Analyze by Dollars Charged" sheetId="3" r:id="rId1"/>
    <sheet name="FY17 Analyze by Effort Charged" sheetId="1" r:id="rId2"/>
    <sheet name="values" sheetId="2" state="hidden" r:id="rId3"/>
  </sheets>
  <definedNames>
    <definedName name="_xlnm._FilterDatabase" localSheetId="1" hidden="1">'FY17 Analyze by Effort Charged'!$E$9:$H$33</definedName>
  </definedNames>
  <calcPr calcId="152511"/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<sst xmlns="http://schemas.openxmlformats.org/spreadsheetml/2006/main" count="114" uniqueCount="35">
  <si>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</si>
  <si>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</si>
  <si>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</si>
  <si>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</si>
  <si>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</si>
  <si>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</si>
  <si>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</si>
  <si>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</si>
  <si>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</si>
  <si>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</si>
  <si>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</si>
  <si>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</si>
  <si>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</si>
  <si>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</si>
  <si>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</si>
  <si>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</si>
  <si>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</si>
  <si>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</si>
  <si>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</si>
  <si>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</si>
  <si>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</si>
  <si>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</si>
  <si>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</si>
  <si>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</si>
  <si>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</si>
  <si>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</si>
  <si>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</si>
  <si>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</si>
  <si>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</si>
  <si>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</si>
  <si>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</si>
  <si>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t>NIH FY15 Fiscal Full-time Cap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</si>
  <si>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</si>
  <si>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HHS/NIH Salary Cap and Cost Share Funding Worksheet for first half of FY 2017, 7/1/16-12/31/16 effort period</t>
  </si>
  <si>
    <t>Last update 9/14/16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</si>
</sst>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B5" sqref="B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19</v>
      </c>
      <c r="H1" s="92" t="s">
        <v>34</v>
      </c>
    </row>
    <row r="2" spans="2:8" x14ac:dyDescent="0.25">
      <c r="B2" s="1" t="s">
        <v>33</v>
      </c>
    </row>
    <row r="3" spans="2:8" x14ac:dyDescent="0.25">
      <c r="B3" s="1"/>
    </row>
    <row r="4" spans="2:8" x14ac:dyDescent="0.25">
      <c r="B4" s="22" t="s">
        <v>5</v>
      </c>
    </row>
    <row r="5" spans="2:8" ht="15" customHeight="1" x14ac:dyDescent="0.25">
      <c r="B5" s="23" t="s">
        <v>29</v>
      </c>
      <c r="D5" s="4"/>
      <c r="E5" s="4"/>
      <c r="F5" s="4"/>
      <c r="G5" s="27"/>
      <c r="H5" s="27"/>
    </row>
    <row r="6" spans="2:8" s="7" customFormat="1" x14ac:dyDescent="0.25">
      <c r="B6" s="24" t="s">
        <v>17</v>
      </c>
      <c r="D6" s="5"/>
      <c r="E6" s="5"/>
      <c r="F6" s="5"/>
      <c r="G6" s="26"/>
      <c r="H6" s="26"/>
    </row>
    <row r="7" spans="2:8" s="7" customFormat="1" x14ac:dyDescent="0.25">
      <c r="B7" s="24" t="s">
        <v>30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18</v>
      </c>
      <c r="F9" s="39" t="s">
        <v>12</v>
      </c>
      <c r="G9" s="40" t="s">
        <v>20</v>
      </c>
      <c r="H9" s="78" t="s">
        <v>28</v>
      </c>
    </row>
    <row r="10" spans="2:8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1.4024851431658563E-2</v>
      </c>
      <c r="H11" s="33">
        <f>(H10/$C$29)*($C$27-$C$29)</f>
        <v>3506.2128579146406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5.4024851431658562E-2</v>
      </c>
      <c r="H12" s="31">
        <f>H10+H11</f>
        <v>13506.212857914641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25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27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22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185100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23</v>
      </c>
      <c r="C29" s="75">
        <f>C25*(IF(C12="F",1,0.75))*C13</f>
        <v>185100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32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16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1">
    <dataValidation type="whole" operator="equal" allowBlank="1" showInputMessage="1" showErrorMessage="1" error="Please do not edit these fields_x000a_" sqref="C34:C35 G10:H33 C27:C32 C25">
      <formula1>1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zoomScaleNormal="100" workbookViewId="0">
      <selection activeCell="B37" sqref="B37:H39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tr">
        <f>'FY17 Analyze by Dollars Charged'!B1</f>
        <v>University of Arizona, Sponsored Projects Services</v>
      </c>
      <c r="H1" s="92" t="str">
        <f>'FY17 Analyze by Dollars Charged'!H1</f>
        <v>Last update 9/14/16</v>
      </c>
    </row>
    <row r="2" spans="2:9" x14ac:dyDescent="0.25">
      <c r="B2" s="1" t="str">
        <f>'FY17 Analyze by Dollars Charged'!B2</f>
        <v>HHS/NIH Salary Cap and Cost Share Funding Worksheet for first half of FY 2017, 7/1/16-12/31/16 effort period</v>
      </c>
    </row>
    <row r="3" spans="2:9" x14ac:dyDescent="0.25">
      <c r="B3" s="1"/>
    </row>
    <row r="4" spans="2:9" x14ac:dyDescent="0.25">
      <c r="B4" s="22" t="s">
        <v>5</v>
      </c>
    </row>
    <row r="5" spans="2:9" ht="15" customHeight="1" x14ac:dyDescent="0.25">
      <c r="B5" s="23" t="s">
        <v>29</v>
      </c>
      <c r="D5" s="4"/>
      <c r="E5" s="4"/>
      <c r="F5" s="4"/>
      <c r="G5" s="27"/>
      <c r="H5" s="27"/>
    </row>
    <row r="6" spans="2:9" s="7" customFormat="1" x14ac:dyDescent="0.25">
      <c r="B6" s="24" t="s">
        <v>17</v>
      </c>
      <c r="D6" s="5"/>
      <c r="E6" s="5"/>
      <c r="F6" s="5"/>
      <c r="G6" s="26"/>
      <c r="H6" s="26"/>
    </row>
    <row r="7" spans="2:9" s="7" customFormat="1" x14ac:dyDescent="0.25">
      <c r="B7" s="24" t="s">
        <v>30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18</v>
      </c>
      <c r="F9" s="39" t="s">
        <v>12</v>
      </c>
      <c r="G9" s="40" t="s">
        <v>20</v>
      </c>
      <c r="H9" s="78" t="s">
        <v>28</v>
      </c>
    </row>
    <row r="10" spans="2:9" x14ac:dyDescent="0.25">
      <c r="B10" s="93" t="s">
        <v>24</v>
      </c>
      <c r="C10" s="94"/>
      <c r="E10" s="20" t="str">
        <f>B15</f>
        <v>Sample Account Number #1</v>
      </c>
      <c r="F10" s="15" t="s">
        <v>7</v>
      </c>
      <c r="G10" s="28">
        <f>H10/$C$27</f>
        <v>7.4039999999999995E-2</v>
      </c>
      <c r="H10" s="29">
        <f>$C$15*$C$29</f>
        <v>18510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2.596E-2</v>
      </c>
      <c r="H11" s="29">
        <f>($C$15*$C$27)-H10</f>
        <v>6490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9.9999999999999992E-2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.75" thickBot="1" x14ac:dyDescent="0.3">
      <c r="B14" s="16" t="s">
        <v>26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25">
      <c r="B15" s="45" t="s">
        <v>27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2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22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31</v>
      </c>
      <c r="C25" s="90">
        <v>185100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2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25">
      <c r="B27" s="10" t="s">
        <v>21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23</v>
      </c>
      <c r="C29" s="75">
        <f>C25*(IF(C12="F",1,0.75))*C13</f>
        <v>185100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2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.75" thickBot="1" x14ac:dyDescent="0.3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25">
      <c r="B34" s="88"/>
      <c r="C34" s="89"/>
      <c r="E34" s="21"/>
    </row>
    <row r="35" spans="2:8" x14ac:dyDescent="0.25">
      <c r="B35" s="88"/>
      <c r="C35" s="89"/>
    </row>
    <row r="36" spans="2:8" x14ac:dyDescent="0.25">
      <c r="B36" s="1" t="s">
        <v>4</v>
      </c>
    </row>
    <row r="37" spans="2:8" ht="15" customHeight="1" x14ac:dyDescent="0.25">
      <c r="B37" s="95" t="str">
        <f>'FY17 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tr">
        <f>'FY17 Analyze by Dollars Charged'!B40</f>
        <v>Appointments: Fiscal is a 12 month appointment. Academic is a 9 months appointment. An Academic paid over 12 months should still be entered as Academic.</v>
      </c>
    </row>
    <row r="41" spans="2:8" x14ac:dyDescent="0.25">
      <c r="B41" s="5" t="str">
        <f>'FY17 Analyze by Dollars Charged'!B41</f>
        <v>FTE: Stands for full-time equivalency. A full time person is 1.0 FTE. A half time person is .50 FTE.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1">
    <dataValidation type="whole" operator="equal" allowBlank="1" showInputMessage="1" showErrorMessage="1" error="Please do not edit these fields_x000a_" sqref="C34:C35 C27:C32 C25">
      <formula1>1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FY17 Analyze by Dollars Charged</vt:lpstr>
      <vt:lpstr>FY17 Analyze by Effort Charged</vt:lpstr>
      <vt:lpstr>values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Villalobos</cp:lastModifiedBy>
  <cp:lastPrinted>2016-01-05T15:56:37Z</cp:lastPrinted>
  <dcterms:created xsi:type="dcterms:W3CDTF">2012-10-15T16:55:35Z</dcterms:created>
  <dcterms:modified xsi:type="dcterms:W3CDTF">2016-09-14T16:55:09Z</dcterms:modified>
</cp:coreProperties>
</file>