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40" yWindow="0" windowWidth="18885" windowHeight="14700" activeTab="0"/>
  </bookViews>
  <sheets>
    <sheet name="Prorate F&amp;A" sheetId="1" r:id="rId1"/>
  </sheets>
  <definedNames/>
  <calcPr fullCalcOnLoad="1"/>
</workbook>
</file>

<file path=xl/sharedStrings.xml><?xml version="1.0" encoding="utf-8"?>
<sst xmlns="http://schemas.openxmlformats.org/spreadsheetml/2006/main" count="103" uniqueCount="33">
  <si>
    <t>Budget Period Start Date</t>
  </si>
  <si>
    <t>On-Campus Research Rates</t>
  </si>
  <si>
    <t xml:space="preserve">Budget Period End Date </t>
  </si>
  <si>
    <t>Total Direct Costs</t>
  </si>
  <si>
    <t>Less Capital Equipment</t>
  </si>
  <si>
    <t>Less Subcontracts</t>
  </si>
  <si>
    <t>MTDC Base</t>
  </si>
  <si>
    <t>Period One</t>
  </si>
  <si>
    <t>Period Two</t>
  </si>
  <si>
    <t>Prorated Amount</t>
  </si>
  <si>
    <t>First $25,000 of Subcontract</t>
  </si>
  <si>
    <t>F&amp;A Calculation for each period of proration</t>
  </si>
  <si>
    <t>Rate</t>
  </si>
  <si>
    <t xml:space="preserve">Base </t>
  </si>
  <si>
    <t>F&amp;A</t>
  </si>
  <si>
    <t>Months</t>
  </si>
  <si>
    <t>TOTAL</t>
  </si>
  <si>
    <t>For budget periods where the start date falls between</t>
  </si>
  <si>
    <t>07/01/15 through 06/30/16</t>
  </si>
  <si>
    <t>07/01/16 and beyond</t>
  </si>
  <si>
    <t>YEAR 1</t>
  </si>
  <si>
    <t>Less Graduate Tuition</t>
  </si>
  <si>
    <t>YEAR 2</t>
  </si>
  <si>
    <t>07/01/15 and 06/30/16.</t>
  </si>
  <si>
    <t>07/01/16 and forward.</t>
  </si>
  <si>
    <t>YEAR 3</t>
  </si>
  <si>
    <t>YEAR 4</t>
  </si>
  <si>
    <t>YEAR 5</t>
  </si>
  <si>
    <t>Subs</t>
  </si>
  <si>
    <t>(First 25K of subs is assumed to charge at the beginning of</t>
  </si>
  <si>
    <t>the period. If that is not correct, modify cell f35)</t>
  </si>
  <si>
    <t>x</t>
  </si>
  <si>
    <t xml:space="preserve">Enter data in the blue fields only.  Do not modify data in the gray shaded areas.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</si>
</sst>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00%"/>
    <numFmt numFmtId="167" formatCode="0.0000%"/>
    <numFmt numFmtId="168" formatCode="0.00000%"/>
    <numFmt numFmtId="169" formatCode="0.0"/>
  </numFmts>
  <fonts count="49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i/>
      <sz val="8"/>
      <name val="Arial"/>
      <family val="2"/>
    </font>
    <font>
      <b/>
      <i/>
      <sz val="6"/>
      <name val="Arial"/>
      <family val="2"/>
    </font>
    <font>
      <b/>
      <sz val="16"/>
      <name val="Arial"/>
      <family val="0"/>
    </font>
    <font>
      <sz val="10"/>
      <color indexed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39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0"/>
    </font>
    <font>
      <b/>
      <sz val="10"/>
      <color rgb="FF0000FF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14" fontId="6" fillId="33" borderId="13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 horizontal="center"/>
    </xf>
    <xf numFmtId="43" fontId="3" fillId="33" borderId="0" xfId="42" applyFont="1" applyFill="1" applyBorder="1" applyAlignment="1">
      <alignment/>
    </xf>
    <xf numFmtId="0" fontId="6" fillId="33" borderId="13" xfId="0" applyFont="1" applyFill="1" applyBorder="1" applyAlignment="1">
      <alignment/>
    </xf>
    <xf numFmtId="10" fontId="3" fillId="33" borderId="0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14" fontId="3" fillId="33" borderId="13" xfId="0" applyNumberFormat="1" applyFont="1" applyFill="1" applyBorder="1" applyAlignment="1">
      <alignment/>
    </xf>
    <xf numFmtId="43" fontId="3" fillId="33" borderId="14" xfId="42" applyFont="1" applyFill="1" applyBorder="1" applyAlignment="1">
      <alignment/>
    </xf>
    <xf numFmtId="43" fontId="3" fillId="33" borderId="17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0" fontId="3" fillId="33" borderId="14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3" fillId="33" borderId="16" xfId="0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14" fontId="7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4" fontId="8" fillId="33" borderId="0" xfId="0" applyNumberFormat="1" applyFont="1" applyFill="1" applyAlignment="1">
      <alignment/>
    </xf>
    <xf numFmtId="165" fontId="3" fillId="33" borderId="14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9" fontId="10" fillId="0" borderId="0" xfId="0" applyNumberFormat="1" applyFont="1" applyFill="1" applyBorder="1" applyAlignment="1">
      <alignment/>
    </xf>
    <xf numFmtId="10" fontId="10" fillId="0" borderId="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9" fillId="35" borderId="13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2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3" xfId="0" applyFont="1" applyBorder="1" applyAlignment="1">
      <alignment horizontal="left" indent="1"/>
    </xf>
    <xf numFmtId="0" fontId="3" fillId="33" borderId="13" xfId="0" applyFont="1" applyFill="1" applyBorder="1" applyAlignment="1">
      <alignment horizontal="left"/>
    </xf>
    <xf numFmtId="43" fontId="0" fillId="33" borderId="0" xfId="42" applyFont="1" applyFill="1" applyBorder="1" applyAlignment="1">
      <alignment/>
    </xf>
    <xf numFmtId="0" fontId="3" fillId="33" borderId="13" xfId="0" applyFont="1" applyFill="1" applyBorder="1" applyAlignment="1">
      <alignment horizontal="left" indent="1"/>
    </xf>
    <xf numFmtId="43" fontId="0" fillId="0" borderId="0" xfId="42" applyFont="1" applyBorder="1" applyAlignment="1">
      <alignment/>
    </xf>
    <xf numFmtId="0" fontId="9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14" fontId="8" fillId="0" borderId="0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3" fontId="3" fillId="33" borderId="16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10" fontId="48" fillId="33" borderId="16" xfId="0" applyNumberFormat="1" applyFont="1" applyFill="1" applyBorder="1" applyAlignment="1">
      <alignment/>
    </xf>
    <xf numFmtId="43" fontId="5" fillId="35" borderId="0" xfId="42" applyFont="1" applyFill="1" applyBorder="1" applyAlignment="1">
      <alignment/>
    </xf>
    <xf numFmtId="43" fontId="5" fillId="35" borderId="18" xfId="42" applyFont="1" applyFill="1" applyBorder="1" applyAlignment="1">
      <alignment/>
    </xf>
    <xf numFmtId="14" fontId="5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165" fontId="3" fillId="33" borderId="0" xfId="0" applyNumberFormat="1" applyFont="1" applyFill="1" applyBorder="1" applyAlignment="1">
      <alignment/>
    </xf>
    <xf numFmtId="43" fontId="0" fillId="0" borderId="0" xfId="0" applyNumberFormat="1" applyBorder="1" applyAlignment="1">
      <alignment/>
    </xf>
    <xf numFmtId="43" fontId="3" fillId="0" borderId="0" xfId="0" applyNumberFormat="1" applyFont="1" applyFill="1" applyBorder="1" applyAlignment="1">
      <alignment/>
    </xf>
    <xf numFmtId="4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="125" zoomScaleNormal="125" zoomScalePageLayoutView="0" workbookViewId="0" topLeftCell="A37">
      <selection activeCell="T45" sqref="T45"/>
    </sheetView>
  </sheetViews>
  <sheetFormatPr defaultColWidth="8.8515625" defaultRowHeight="12.75"/>
  <cols>
    <col min="1" max="1" width="28.00390625" style="0" customWidth="1"/>
    <col min="2" max="2" width="13.8515625" style="0" customWidth="1"/>
    <col min="3" max="3" width="2.00390625" style="0" customWidth="1"/>
    <col min="4" max="4" width="10.8515625" style="0" customWidth="1"/>
    <col min="5" max="5" width="8.28125" style="0" customWidth="1"/>
    <col min="6" max="6" width="10.7109375" style="0" customWidth="1"/>
    <col min="7" max="7" width="12.57421875" style="0" customWidth="1"/>
    <col min="8" max="8" width="12.140625" style="0" customWidth="1"/>
    <col min="9" max="9" width="8.8515625" style="0" customWidth="1"/>
    <col min="10" max="10" width="10.7109375" style="0" bestFit="1" customWidth="1"/>
    <col min="11" max="13" width="0" style="0" hidden="1" customWidth="1"/>
    <col min="14" max="16" width="8.8515625" style="0" hidden="1" customWidth="1"/>
    <col min="17" max="17" width="10.7109375" style="0" bestFit="1" customWidth="1"/>
    <col min="18" max="19" width="8.8515625" style="0" customWidth="1"/>
  </cols>
  <sheetData>
    <row r="1" spans="1:9" ht="12.75">
      <c r="A1" s="36" t="s">
        <v>32</v>
      </c>
      <c r="B1" s="37"/>
      <c r="C1" s="37"/>
      <c r="D1" s="37"/>
      <c r="E1" s="37"/>
      <c r="F1" s="37"/>
      <c r="G1" s="38"/>
      <c r="H1" s="38"/>
      <c r="I1" s="39"/>
    </row>
    <row r="2" spans="1:9" ht="12.75">
      <c r="A2" s="40"/>
      <c r="B2" s="41"/>
      <c r="C2" s="41"/>
      <c r="D2" s="41"/>
      <c r="E2" s="41"/>
      <c r="F2" s="41"/>
      <c r="G2" s="41"/>
      <c r="H2" s="41"/>
      <c r="I2" s="42"/>
    </row>
    <row r="3" spans="1:9" ht="13.5" thickBot="1">
      <c r="A3" s="40"/>
      <c r="B3" s="41"/>
      <c r="C3" s="41"/>
      <c r="D3" s="41"/>
      <c r="E3" s="41"/>
      <c r="F3" s="41"/>
      <c r="G3" s="41"/>
      <c r="H3" s="41"/>
      <c r="I3" s="42"/>
    </row>
    <row r="4" spans="1:9" ht="12.75">
      <c r="A4" s="18" t="s">
        <v>1</v>
      </c>
      <c r="B4" s="19"/>
      <c r="C4" s="41"/>
      <c r="D4" s="41"/>
      <c r="E4" s="41"/>
      <c r="F4" s="41"/>
      <c r="G4" s="41"/>
      <c r="H4" s="41"/>
      <c r="I4" s="42"/>
    </row>
    <row r="5" spans="1:9" ht="12.75">
      <c r="A5" s="20"/>
      <c r="B5" s="21"/>
      <c r="C5" s="41"/>
      <c r="D5" s="41"/>
      <c r="E5" s="41"/>
      <c r="F5" s="41"/>
      <c r="G5" s="41"/>
      <c r="H5" s="41"/>
      <c r="I5" s="42"/>
    </row>
    <row r="6" spans="1:9" ht="12.75">
      <c r="A6" s="4" t="s">
        <v>18</v>
      </c>
      <c r="B6" s="22">
        <v>0.53</v>
      </c>
      <c r="C6" s="41"/>
      <c r="E6" s="41"/>
      <c r="F6" s="41"/>
      <c r="G6" s="41"/>
      <c r="H6" s="41"/>
      <c r="I6" s="42"/>
    </row>
    <row r="7" spans="1:9" ht="12.75">
      <c r="A7" s="4" t="s">
        <v>19</v>
      </c>
      <c r="B7" s="32">
        <v>0.535</v>
      </c>
      <c r="C7" s="41"/>
      <c r="D7" s="41"/>
      <c r="E7" s="41"/>
      <c r="F7" s="41"/>
      <c r="G7" s="41"/>
      <c r="H7" s="41"/>
      <c r="I7" s="42"/>
    </row>
    <row r="8" spans="1:9" ht="13.5" thickBot="1">
      <c r="A8" s="23"/>
      <c r="B8" s="24"/>
      <c r="C8" s="41"/>
      <c r="D8" s="41"/>
      <c r="E8" s="41"/>
      <c r="F8" s="41"/>
      <c r="G8" s="41"/>
      <c r="H8" s="41"/>
      <c r="I8" s="42"/>
    </row>
    <row r="9" spans="1:9" ht="12.75">
      <c r="A9" s="69"/>
      <c r="B9" s="55"/>
      <c r="C9" s="41"/>
      <c r="D9" s="41"/>
      <c r="E9" s="41"/>
      <c r="F9" s="41"/>
      <c r="G9" s="41"/>
      <c r="H9" s="41"/>
      <c r="I9" s="42"/>
    </row>
    <row r="10" spans="1:9" ht="20.25">
      <c r="A10" s="43" t="s">
        <v>20</v>
      </c>
      <c r="B10" s="44"/>
      <c r="C10" s="44"/>
      <c r="D10" s="44"/>
      <c r="E10" s="44"/>
      <c r="F10" s="44"/>
      <c r="G10" s="44"/>
      <c r="H10" s="44"/>
      <c r="I10" s="45"/>
    </row>
    <row r="11" spans="1:9" ht="12.75">
      <c r="A11" s="40"/>
      <c r="B11" s="53"/>
      <c r="C11" s="41"/>
      <c r="D11" s="41"/>
      <c r="E11" s="41"/>
      <c r="F11" s="41"/>
      <c r="G11" s="41"/>
      <c r="H11" s="41"/>
      <c r="I11" s="42"/>
    </row>
    <row r="12" spans="1:9" ht="12.75">
      <c r="A12" s="33"/>
      <c r="B12" s="34"/>
      <c r="C12" s="41"/>
      <c r="D12" s="46" t="s">
        <v>17</v>
      </c>
      <c r="E12" s="41"/>
      <c r="F12" s="41"/>
      <c r="G12" s="41"/>
      <c r="H12" s="41"/>
      <c r="I12" s="42"/>
    </row>
    <row r="13" spans="1:9" ht="13.5" thickBot="1">
      <c r="A13" s="33"/>
      <c r="B13" s="35"/>
      <c r="C13" s="41"/>
      <c r="D13" s="46" t="s">
        <v>23</v>
      </c>
      <c r="E13" s="41"/>
      <c r="F13" s="41"/>
      <c r="G13" s="41"/>
      <c r="H13" s="41"/>
      <c r="I13" s="42"/>
    </row>
    <row r="14" spans="1:9" ht="12.75">
      <c r="A14" s="47" t="s">
        <v>0</v>
      </c>
      <c r="B14" s="67">
        <v>42370</v>
      </c>
      <c r="C14" s="41"/>
      <c r="D14" s="1" t="s">
        <v>11</v>
      </c>
      <c r="E14" s="2"/>
      <c r="F14" s="2"/>
      <c r="G14" s="2"/>
      <c r="H14" s="3"/>
      <c r="I14" s="48"/>
    </row>
    <row r="15" spans="1:9" ht="12.75">
      <c r="A15" s="47" t="s">
        <v>2</v>
      </c>
      <c r="B15" s="67">
        <v>42735</v>
      </c>
      <c r="C15" s="41"/>
      <c r="D15" s="4"/>
      <c r="E15" s="5"/>
      <c r="F15" s="5"/>
      <c r="G15" s="5"/>
      <c r="H15" s="6"/>
      <c r="I15" s="48"/>
    </row>
    <row r="16" spans="1:10" ht="13.5" thickBot="1">
      <c r="A16" s="40"/>
      <c r="B16" s="68"/>
      <c r="C16" s="41"/>
      <c r="D16" s="7"/>
      <c r="E16" s="25" t="s">
        <v>15</v>
      </c>
      <c r="F16" s="26" t="s">
        <v>12</v>
      </c>
      <c r="G16" s="25" t="s">
        <v>13</v>
      </c>
      <c r="H16" s="27" t="s">
        <v>14</v>
      </c>
      <c r="I16" s="48"/>
      <c r="J16" s="17"/>
    </row>
    <row r="17" spans="1:17" ht="12.75">
      <c r="A17" s="47" t="s">
        <v>3</v>
      </c>
      <c r="B17" s="65">
        <v>100000</v>
      </c>
      <c r="C17" s="41"/>
      <c r="D17" s="7" t="s">
        <v>7</v>
      </c>
      <c r="E17" s="8">
        <f>(YEAR(O18)-YEAR(B14))*12+(26-MONTH(B14)-MONTH(O18))</f>
        <v>6</v>
      </c>
      <c r="F17" s="11">
        <f>B6</f>
        <v>0.53</v>
      </c>
      <c r="G17" s="9">
        <f>(B23*E17)</f>
        <v>22000</v>
      </c>
      <c r="H17" s="15">
        <f>F17*G17</f>
        <v>11660</v>
      </c>
      <c r="I17" s="48"/>
      <c r="J17" s="72"/>
      <c r="Q17" s="73"/>
    </row>
    <row r="18" spans="1:17" ht="12.75">
      <c r="A18" s="49" t="s">
        <v>4</v>
      </c>
      <c r="B18" s="65">
        <v>-5000</v>
      </c>
      <c r="C18" s="41"/>
      <c r="D18" s="10" t="s">
        <v>8</v>
      </c>
      <c r="E18" s="8">
        <f>12-E17</f>
        <v>6</v>
      </c>
      <c r="F18" s="11">
        <f>B7</f>
        <v>0.535</v>
      </c>
      <c r="G18" s="9">
        <f>B23*E18</f>
        <v>22000</v>
      </c>
      <c r="H18" s="15">
        <f>F18*G18</f>
        <v>11770</v>
      </c>
      <c r="I18" s="48"/>
      <c r="J18" s="72"/>
      <c r="O18" s="28">
        <v>42186</v>
      </c>
      <c r="P18" s="29">
        <v>1</v>
      </c>
      <c r="Q18" s="73"/>
    </row>
    <row r="19" spans="1:17" ht="12.75">
      <c r="A19" s="49" t="s">
        <v>21</v>
      </c>
      <c r="B19" s="65">
        <v>-1000</v>
      </c>
      <c r="C19" s="41"/>
      <c r="D19" s="4"/>
      <c r="E19" s="5"/>
      <c r="F19" s="5"/>
      <c r="G19" s="5"/>
      <c r="H19" s="6"/>
      <c r="I19" s="48"/>
      <c r="J19" s="17"/>
      <c r="Q19" s="73"/>
    </row>
    <row r="20" spans="1:10" ht="13.5" thickBot="1">
      <c r="A20" s="49" t="s">
        <v>5</v>
      </c>
      <c r="B20" s="66">
        <v>-50000</v>
      </c>
      <c r="C20" s="41"/>
      <c r="D20" s="12" t="s">
        <v>16</v>
      </c>
      <c r="E20" s="13" t="s">
        <v>28</v>
      </c>
      <c r="F20" s="64">
        <f>B6</f>
        <v>0.53</v>
      </c>
      <c r="G20" s="62">
        <f>B24</f>
        <v>25000</v>
      </c>
      <c r="H20" s="16">
        <f>(H17+H18)+(F20*G20)</f>
        <v>36680</v>
      </c>
      <c r="I20" s="48"/>
      <c r="J20" s="17"/>
    </row>
    <row r="21" spans="1:10" ht="12.75">
      <c r="A21" s="50" t="s">
        <v>6</v>
      </c>
      <c r="B21" s="9">
        <f>SUM(B17:B20)</f>
        <v>44000</v>
      </c>
      <c r="C21" s="41"/>
      <c r="D21" s="63" t="s">
        <v>29</v>
      </c>
      <c r="E21" s="17"/>
      <c r="F21" s="17"/>
      <c r="G21" s="17"/>
      <c r="H21" s="17"/>
      <c r="I21" s="48"/>
      <c r="J21" s="17"/>
    </row>
    <row r="22" spans="1:10" ht="12.75">
      <c r="A22" s="20"/>
      <c r="B22" s="51"/>
      <c r="C22" s="41"/>
      <c r="D22" s="63" t="s">
        <v>30</v>
      </c>
      <c r="E22" s="17"/>
      <c r="F22" s="17"/>
      <c r="G22" s="17"/>
      <c r="H22" s="17"/>
      <c r="I22" s="48"/>
      <c r="J22" s="17"/>
    </row>
    <row r="23" spans="1:10" ht="12.75">
      <c r="A23" s="52" t="s">
        <v>9</v>
      </c>
      <c r="B23" s="9">
        <f>B21/12</f>
        <v>3666.6666666666665</v>
      </c>
      <c r="C23" s="41"/>
      <c r="D23" s="17"/>
      <c r="E23" s="17"/>
      <c r="F23" s="17"/>
      <c r="G23" s="17"/>
      <c r="H23" s="17"/>
      <c r="I23" s="48"/>
      <c r="J23" s="17"/>
    </row>
    <row r="24" spans="1:10" ht="12.75">
      <c r="A24" s="49" t="s">
        <v>10</v>
      </c>
      <c r="B24" s="65">
        <v>25000</v>
      </c>
      <c r="C24" s="41"/>
      <c r="D24" s="71"/>
      <c r="E24" s="41"/>
      <c r="F24" s="41"/>
      <c r="G24" s="41"/>
      <c r="H24" s="41"/>
      <c r="I24" s="42"/>
      <c r="J24" s="17"/>
    </row>
    <row r="25" spans="1:10" ht="12.75">
      <c r="A25" s="40"/>
      <c r="B25" s="41"/>
      <c r="C25" s="41"/>
      <c r="D25" s="41"/>
      <c r="E25" s="41"/>
      <c r="F25" s="41"/>
      <c r="G25" s="41"/>
      <c r="H25" s="41"/>
      <c r="I25" s="42"/>
      <c r="J25" s="17"/>
    </row>
    <row r="26" spans="1:9" ht="20.25">
      <c r="A26" s="43" t="s">
        <v>22</v>
      </c>
      <c r="B26" s="44"/>
      <c r="C26" s="44"/>
      <c r="D26" s="44"/>
      <c r="E26" s="44"/>
      <c r="F26" s="44"/>
      <c r="G26" s="44"/>
      <c r="H26" s="44"/>
      <c r="I26" s="45"/>
    </row>
    <row r="27" spans="1:9" ht="12.75">
      <c r="A27" s="40"/>
      <c r="B27" s="41"/>
      <c r="C27" s="41"/>
      <c r="D27" s="41"/>
      <c r="E27" s="41"/>
      <c r="F27" s="41"/>
      <c r="G27" s="41"/>
      <c r="H27" s="41"/>
      <c r="I27" s="42"/>
    </row>
    <row r="28" spans="1:9" ht="12.75">
      <c r="A28" s="40"/>
      <c r="B28" s="41"/>
      <c r="C28" s="41"/>
      <c r="D28" s="46" t="s">
        <v>17</v>
      </c>
      <c r="E28" s="41"/>
      <c r="F28" s="41"/>
      <c r="G28" s="41"/>
      <c r="H28" s="41"/>
      <c r="I28" s="42"/>
    </row>
    <row r="29" spans="1:9" ht="13.5" thickBot="1">
      <c r="A29" s="40"/>
      <c r="B29" s="41"/>
      <c r="C29" s="41"/>
      <c r="D29" s="46" t="s">
        <v>24</v>
      </c>
      <c r="E29" s="41"/>
      <c r="F29" s="41"/>
      <c r="G29" s="41"/>
      <c r="H29" s="41"/>
      <c r="I29" s="42"/>
    </row>
    <row r="30" spans="1:10" ht="12.75">
      <c r="A30" s="47" t="s">
        <v>0</v>
      </c>
      <c r="B30" s="67">
        <v>42736</v>
      </c>
      <c r="C30" s="41"/>
      <c r="D30" s="1" t="s">
        <v>11</v>
      </c>
      <c r="E30" s="2"/>
      <c r="F30" s="2"/>
      <c r="G30" s="2"/>
      <c r="H30" s="3"/>
      <c r="I30" s="48"/>
      <c r="J30" s="17"/>
    </row>
    <row r="31" spans="1:10" ht="12.75">
      <c r="A31" s="47" t="s">
        <v>2</v>
      </c>
      <c r="B31" s="67">
        <v>43100</v>
      </c>
      <c r="C31" s="41"/>
      <c r="D31" s="4"/>
      <c r="E31" s="5"/>
      <c r="F31" s="5"/>
      <c r="G31" s="5"/>
      <c r="H31" s="6"/>
      <c r="I31" s="48"/>
      <c r="J31" s="17"/>
    </row>
    <row r="32" spans="1:16" ht="13.5" thickBot="1">
      <c r="A32" s="47"/>
      <c r="B32" s="68"/>
      <c r="C32" s="41"/>
      <c r="D32" s="7"/>
      <c r="E32" s="25" t="s">
        <v>15</v>
      </c>
      <c r="F32" s="26" t="s">
        <v>12</v>
      </c>
      <c r="G32" s="25" t="s">
        <v>13</v>
      </c>
      <c r="H32" s="27" t="s">
        <v>14</v>
      </c>
      <c r="I32" s="48"/>
      <c r="J32" s="17"/>
      <c r="O32" s="31">
        <v>42552</v>
      </c>
      <c r="P32" s="30"/>
    </row>
    <row r="33" spans="1:10" ht="12.75">
      <c r="A33" s="47" t="s">
        <v>3</v>
      </c>
      <c r="B33" s="65">
        <v>100000</v>
      </c>
      <c r="C33" s="41"/>
      <c r="D33" s="7" t="s">
        <v>7</v>
      </c>
      <c r="E33" s="8">
        <v>12</v>
      </c>
      <c r="F33" s="11">
        <f>B7</f>
        <v>0.535</v>
      </c>
      <c r="G33" s="9">
        <f>(B39*E33)+B40</f>
        <v>69000</v>
      </c>
      <c r="H33" s="15">
        <f>F33*G33</f>
        <v>36915</v>
      </c>
      <c r="I33" s="48"/>
      <c r="J33" s="17"/>
    </row>
    <row r="34" spans="1:10" ht="12.75">
      <c r="A34" s="49" t="s">
        <v>4</v>
      </c>
      <c r="B34" s="65">
        <v>-5000</v>
      </c>
      <c r="C34" s="41"/>
      <c r="D34" s="10"/>
      <c r="E34" s="8"/>
      <c r="F34" s="11"/>
      <c r="G34" s="9"/>
      <c r="H34" s="15"/>
      <c r="I34" s="48"/>
      <c r="J34" s="17"/>
    </row>
    <row r="35" spans="1:10" ht="12.75">
      <c r="A35" s="49" t="s">
        <v>21</v>
      </c>
      <c r="B35" s="65">
        <v>-1000</v>
      </c>
      <c r="C35" s="41"/>
      <c r="D35" s="4"/>
      <c r="E35" s="5"/>
      <c r="F35" s="5"/>
      <c r="G35" s="5"/>
      <c r="H35" s="6"/>
      <c r="I35" s="48"/>
      <c r="J35" s="17"/>
    </row>
    <row r="36" spans="1:10" ht="13.5" thickBot="1">
      <c r="A36" s="49" t="s">
        <v>5</v>
      </c>
      <c r="B36" s="66">
        <v>-50000</v>
      </c>
      <c r="C36" s="41"/>
      <c r="D36" s="12" t="s">
        <v>16</v>
      </c>
      <c r="E36" s="13"/>
      <c r="F36" s="13"/>
      <c r="G36" s="13"/>
      <c r="H36" s="16">
        <f>H33+H34</f>
        <v>36915</v>
      </c>
      <c r="I36" s="48"/>
      <c r="J36" s="17"/>
    </row>
    <row r="37" spans="1:10" ht="12.75">
      <c r="A37" s="50" t="s">
        <v>6</v>
      </c>
      <c r="B37" s="9">
        <f>SUM(B33:B36)</f>
        <v>44000</v>
      </c>
      <c r="C37" s="41"/>
      <c r="D37" s="63"/>
      <c r="E37" s="17"/>
      <c r="F37" s="17"/>
      <c r="G37" s="17"/>
      <c r="H37" s="17"/>
      <c r="I37" s="48"/>
      <c r="J37" s="17"/>
    </row>
    <row r="38" spans="1:10" ht="12.75">
      <c r="A38" s="20"/>
      <c r="B38" s="51"/>
      <c r="C38" s="41"/>
      <c r="D38" s="63"/>
      <c r="E38" s="17"/>
      <c r="F38" s="17"/>
      <c r="G38" s="17"/>
      <c r="H38" s="17"/>
      <c r="I38" s="48"/>
      <c r="J38" s="17"/>
    </row>
    <row r="39" spans="1:10" ht="12.75">
      <c r="A39" s="52" t="s">
        <v>9</v>
      </c>
      <c r="B39" s="9">
        <f>B37/12</f>
        <v>3666.6666666666665</v>
      </c>
      <c r="C39" s="41"/>
      <c r="D39" s="17"/>
      <c r="E39" s="17"/>
      <c r="F39" s="17"/>
      <c r="G39" s="17"/>
      <c r="H39" s="17"/>
      <c r="I39" s="48"/>
      <c r="J39" s="17"/>
    </row>
    <row r="40" spans="1:9" ht="12.75">
      <c r="A40" s="49" t="s">
        <v>10</v>
      </c>
      <c r="B40" s="65">
        <v>25000</v>
      </c>
      <c r="C40" s="41"/>
      <c r="D40" s="41"/>
      <c r="E40" s="41"/>
      <c r="F40" s="41"/>
      <c r="G40" s="41"/>
      <c r="H40" s="41"/>
      <c r="I40" s="42"/>
    </row>
    <row r="41" spans="1:9" ht="12.75">
      <c r="A41" s="40"/>
      <c r="B41" s="53"/>
      <c r="C41" s="41"/>
      <c r="D41" s="41"/>
      <c r="E41" s="41"/>
      <c r="F41" s="41"/>
      <c r="G41" s="41"/>
      <c r="H41" s="41"/>
      <c r="I41" s="42"/>
    </row>
    <row r="42" spans="1:9" ht="20.25">
      <c r="A42" s="43" t="s">
        <v>25</v>
      </c>
      <c r="B42" s="44"/>
      <c r="C42" s="44"/>
      <c r="D42" s="44"/>
      <c r="E42" s="44"/>
      <c r="F42" s="44"/>
      <c r="G42" s="44"/>
      <c r="H42" s="44"/>
      <c r="I42" s="45"/>
    </row>
    <row r="43" spans="1:9" s="30" customFormat="1" ht="10.5" customHeight="1">
      <c r="A43" s="54"/>
      <c r="B43" s="55"/>
      <c r="C43" s="55"/>
      <c r="D43" s="55"/>
      <c r="E43" s="55"/>
      <c r="F43" s="55"/>
      <c r="G43" s="55"/>
      <c r="H43" s="55"/>
      <c r="I43" s="56"/>
    </row>
    <row r="44" spans="1:9" ht="12.75">
      <c r="A44" s="40"/>
      <c r="B44" s="41"/>
      <c r="C44" s="41"/>
      <c r="D44" s="46" t="s">
        <v>17</v>
      </c>
      <c r="E44" s="41"/>
      <c r="F44" s="41"/>
      <c r="G44" s="41"/>
      <c r="H44" s="41"/>
      <c r="I44" s="42"/>
    </row>
    <row r="45" spans="1:9" ht="13.5" thickBot="1">
      <c r="A45" s="40"/>
      <c r="B45" s="41"/>
      <c r="C45" s="41"/>
      <c r="D45" s="46" t="s">
        <v>24</v>
      </c>
      <c r="E45" s="41"/>
      <c r="F45" s="41"/>
      <c r="G45" s="41"/>
      <c r="H45" s="41"/>
      <c r="I45" s="42"/>
    </row>
    <row r="46" spans="1:10" ht="12.75">
      <c r="A46" s="47" t="s">
        <v>0</v>
      </c>
      <c r="B46" s="67">
        <v>42948</v>
      </c>
      <c r="C46" s="57"/>
      <c r="D46" s="1" t="s">
        <v>11</v>
      </c>
      <c r="E46" s="2"/>
      <c r="F46" s="2"/>
      <c r="G46" s="2"/>
      <c r="H46" s="3"/>
      <c r="I46" s="48"/>
      <c r="J46" s="17"/>
    </row>
    <row r="47" spans="1:10" ht="12.75">
      <c r="A47" s="47" t="s">
        <v>2</v>
      </c>
      <c r="B47" s="67">
        <v>43312</v>
      </c>
      <c r="C47" s="41"/>
      <c r="D47" s="4"/>
      <c r="E47" s="5"/>
      <c r="F47" s="5"/>
      <c r="G47" s="5"/>
      <c r="H47" s="6"/>
      <c r="I47" s="48"/>
      <c r="J47" s="17"/>
    </row>
    <row r="48" spans="1:16" ht="13.5" thickBot="1">
      <c r="A48" s="47"/>
      <c r="B48" s="68"/>
      <c r="C48" s="41"/>
      <c r="D48" s="7"/>
      <c r="E48" s="25" t="s">
        <v>15</v>
      </c>
      <c r="F48" s="26" t="s">
        <v>12</v>
      </c>
      <c r="G48" s="25" t="s">
        <v>13</v>
      </c>
      <c r="H48" s="27" t="s">
        <v>14</v>
      </c>
      <c r="I48" s="48"/>
      <c r="J48" s="17"/>
      <c r="O48" s="28"/>
      <c r="P48" s="29"/>
    </row>
    <row r="49" spans="1:10" ht="12.75">
      <c r="A49" s="47" t="s">
        <v>3</v>
      </c>
      <c r="B49" s="65">
        <v>100000</v>
      </c>
      <c r="C49" s="41"/>
      <c r="D49" s="7" t="s">
        <v>7</v>
      </c>
      <c r="E49" s="8">
        <v>12</v>
      </c>
      <c r="F49" s="11">
        <f>B7</f>
        <v>0.535</v>
      </c>
      <c r="G49" s="9">
        <f>(B55*E49)+B56</f>
        <v>69000</v>
      </c>
      <c r="H49" s="15">
        <f>F49*G49</f>
        <v>36915</v>
      </c>
      <c r="I49" s="48"/>
      <c r="J49" s="17"/>
    </row>
    <row r="50" spans="1:10" ht="12.75">
      <c r="A50" s="49" t="s">
        <v>4</v>
      </c>
      <c r="B50" s="65">
        <v>-5000</v>
      </c>
      <c r="C50" s="41"/>
      <c r="D50" s="10"/>
      <c r="E50" s="8"/>
      <c r="F50" s="11"/>
      <c r="G50" s="9"/>
      <c r="H50" s="15"/>
      <c r="I50" s="48"/>
      <c r="J50" s="17"/>
    </row>
    <row r="51" spans="1:10" ht="12.75">
      <c r="A51" s="49" t="s">
        <v>21</v>
      </c>
      <c r="B51" s="65">
        <v>-1000</v>
      </c>
      <c r="C51" s="41"/>
      <c r="D51" s="4"/>
      <c r="E51" s="5"/>
      <c r="F51" s="5"/>
      <c r="G51" s="5"/>
      <c r="H51" s="6"/>
      <c r="I51" s="48"/>
      <c r="J51" s="17"/>
    </row>
    <row r="52" spans="1:10" ht="13.5" thickBot="1">
      <c r="A52" s="49" t="s">
        <v>5</v>
      </c>
      <c r="B52" s="66">
        <v>-50000</v>
      </c>
      <c r="C52" s="41"/>
      <c r="D52" s="12" t="s">
        <v>16</v>
      </c>
      <c r="E52" s="13"/>
      <c r="F52" s="13"/>
      <c r="G52" s="13"/>
      <c r="H52" s="16">
        <f>H49+H50</f>
        <v>36915</v>
      </c>
      <c r="I52" s="48"/>
      <c r="J52" s="17"/>
    </row>
    <row r="53" spans="1:10" ht="12.75">
      <c r="A53" s="50" t="s">
        <v>6</v>
      </c>
      <c r="B53" s="9">
        <f>SUM(B49:B52)</f>
        <v>44000</v>
      </c>
      <c r="C53" s="41"/>
      <c r="D53" s="17"/>
      <c r="E53" s="17"/>
      <c r="F53" s="17"/>
      <c r="G53" s="17"/>
      <c r="H53" s="17"/>
      <c r="I53" s="48"/>
      <c r="J53" s="17"/>
    </row>
    <row r="54" spans="1:10" ht="12.75">
      <c r="A54" s="4"/>
      <c r="B54" s="9"/>
      <c r="C54" s="41"/>
      <c r="D54" s="17"/>
      <c r="E54" s="17"/>
      <c r="F54" s="17"/>
      <c r="G54" s="17"/>
      <c r="H54" s="17"/>
      <c r="I54" s="48"/>
      <c r="J54" s="17"/>
    </row>
    <row r="55" spans="1:10" ht="12.75">
      <c r="A55" s="52" t="s">
        <v>9</v>
      </c>
      <c r="B55" s="9">
        <f>B53/12</f>
        <v>3666.6666666666665</v>
      </c>
      <c r="C55" s="41"/>
      <c r="D55" s="17"/>
      <c r="E55" s="17"/>
      <c r="F55" s="17"/>
      <c r="G55" s="17"/>
      <c r="H55" s="17"/>
      <c r="I55" s="48"/>
      <c r="J55" s="17"/>
    </row>
    <row r="56" spans="1:9" ht="12.75">
      <c r="A56" s="49" t="s">
        <v>10</v>
      </c>
      <c r="B56" s="65">
        <v>25000</v>
      </c>
      <c r="C56" s="41"/>
      <c r="D56" s="41"/>
      <c r="E56" s="41"/>
      <c r="F56" s="41"/>
      <c r="G56" s="41"/>
      <c r="H56" s="41"/>
      <c r="I56" s="42"/>
    </row>
    <row r="57" spans="1:9" ht="12.75">
      <c r="A57" s="40"/>
      <c r="B57" s="53"/>
      <c r="C57" s="41"/>
      <c r="D57" s="41"/>
      <c r="E57" s="41"/>
      <c r="F57" s="41"/>
      <c r="G57" s="41"/>
      <c r="H57" s="41"/>
      <c r="I57" s="42"/>
    </row>
    <row r="58" spans="1:9" ht="12.75">
      <c r="A58" s="40"/>
      <c r="B58" s="41"/>
      <c r="C58" s="41"/>
      <c r="D58" s="41"/>
      <c r="E58" s="41"/>
      <c r="F58" s="41"/>
      <c r="G58" s="41"/>
      <c r="H58" s="41"/>
      <c r="I58" s="42"/>
    </row>
    <row r="59" spans="1:9" ht="20.25">
      <c r="A59" s="43" t="s">
        <v>26</v>
      </c>
      <c r="B59" s="44"/>
      <c r="C59" s="44"/>
      <c r="D59" s="44"/>
      <c r="E59" s="44"/>
      <c r="F59" s="44"/>
      <c r="G59" s="44"/>
      <c r="H59" s="44"/>
      <c r="I59" s="45"/>
    </row>
    <row r="60" spans="1:9" ht="12.75" customHeight="1">
      <c r="A60" s="58"/>
      <c r="B60" s="41"/>
      <c r="C60" s="41"/>
      <c r="D60" s="41"/>
      <c r="E60" s="41"/>
      <c r="F60" s="41"/>
      <c r="G60" s="41"/>
      <c r="H60" s="41"/>
      <c r="I60" s="42"/>
    </row>
    <row r="61" spans="1:9" ht="12.75">
      <c r="A61" s="40"/>
      <c r="B61" s="41"/>
      <c r="C61" s="41"/>
      <c r="D61" s="46" t="s">
        <v>17</v>
      </c>
      <c r="E61" s="41"/>
      <c r="F61" s="41"/>
      <c r="G61" s="41"/>
      <c r="H61" s="41"/>
      <c r="I61" s="42"/>
    </row>
    <row r="62" spans="1:9" ht="13.5" thickBot="1">
      <c r="A62" s="40"/>
      <c r="B62" s="41"/>
      <c r="C62" s="41"/>
      <c r="D62" s="46" t="s">
        <v>24</v>
      </c>
      <c r="E62" s="41"/>
      <c r="F62" s="41"/>
      <c r="G62" s="41"/>
      <c r="H62" s="41"/>
      <c r="I62" s="42"/>
    </row>
    <row r="63" spans="1:10" ht="12.75">
      <c r="A63" s="47" t="s">
        <v>0</v>
      </c>
      <c r="B63" s="67">
        <v>43313</v>
      </c>
      <c r="C63" s="57"/>
      <c r="D63" s="1" t="s">
        <v>11</v>
      </c>
      <c r="E63" s="2"/>
      <c r="F63" s="2"/>
      <c r="G63" s="2"/>
      <c r="H63" s="3"/>
      <c r="I63" s="48"/>
      <c r="J63" s="17"/>
    </row>
    <row r="64" spans="1:10" ht="12.75">
      <c r="A64" s="47" t="s">
        <v>2</v>
      </c>
      <c r="B64" s="67">
        <v>43677</v>
      </c>
      <c r="C64" s="41"/>
      <c r="D64" s="4"/>
      <c r="E64" s="5"/>
      <c r="F64" s="5"/>
      <c r="G64" s="5"/>
      <c r="H64" s="6"/>
      <c r="I64" s="48"/>
      <c r="J64" s="17"/>
    </row>
    <row r="65" spans="1:16" ht="13.5" thickBot="1">
      <c r="A65" s="47"/>
      <c r="B65" s="68"/>
      <c r="C65" s="41"/>
      <c r="D65" s="14"/>
      <c r="E65" s="25" t="s">
        <v>15</v>
      </c>
      <c r="F65" s="26" t="s">
        <v>12</v>
      </c>
      <c r="G65" s="25" t="s">
        <v>13</v>
      </c>
      <c r="H65" s="27" t="s">
        <v>14</v>
      </c>
      <c r="I65" s="48"/>
      <c r="J65" s="17"/>
      <c r="O65" s="28"/>
      <c r="P65" s="29"/>
    </row>
    <row r="66" spans="1:10" ht="12.75">
      <c r="A66" s="47" t="s">
        <v>3</v>
      </c>
      <c r="B66" s="65">
        <v>100000</v>
      </c>
      <c r="C66" s="41"/>
      <c r="D66" s="7" t="s">
        <v>7</v>
      </c>
      <c r="E66" s="8">
        <v>12</v>
      </c>
      <c r="F66" s="11">
        <f>B7</f>
        <v>0.535</v>
      </c>
      <c r="G66" s="9">
        <f>(B72*E66)+B73</f>
        <v>69000</v>
      </c>
      <c r="H66" s="15">
        <f>F66*G66</f>
        <v>36915</v>
      </c>
      <c r="I66" s="48"/>
      <c r="J66" s="17"/>
    </row>
    <row r="67" spans="1:10" ht="12.75">
      <c r="A67" s="49" t="s">
        <v>4</v>
      </c>
      <c r="B67" s="65">
        <v>-5000</v>
      </c>
      <c r="C67" s="41"/>
      <c r="D67" s="10"/>
      <c r="E67" s="8"/>
      <c r="F67" s="11"/>
      <c r="G67" s="9"/>
      <c r="H67" s="15"/>
      <c r="I67" s="48"/>
      <c r="J67" s="17"/>
    </row>
    <row r="68" spans="1:10" ht="12.75">
      <c r="A68" s="49" t="s">
        <v>21</v>
      </c>
      <c r="B68" s="65">
        <v>-1000</v>
      </c>
      <c r="C68" s="41"/>
      <c r="D68" s="4"/>
      <c r="E68" s="5"/>
      <c r="F68" s="5"/>
      <c r="G68" s="5"/>
      <c r="H68" s="6"/>
      <c r="I68" s="48"/>
      <c r="J68" s="17"/>
    </row>
    <row r="69" spans="1:10" ht="13.5" thickBot="1">
      <c r="A69" s="49" t="s">
        <v>31</v>
      </c>
      <c r="B69" s="66">
        <v>-50000</v>
      </c>
      <c r="C69" s="41"/>
      <c r="D69" s="12" t="s">
        <v>16</v>
      </c>
      <c r="E69" s="13"/>
      <c r="F69" s="13"/>
      <c r="G69" s="13"/>
      <c r="H69" s="16">
        <f>H66+H67</f>
        <v>36915</v>
      </c>
      <c r="I69" s="48"/>
      <c r="J69" s="17"/>
    </row>
    <row r="70" spans="1:10" ht="12.75">
      <c r="A70" s="50" t="s">
        <v>6</v>
      </c>
      <c r="B70" s="9">
        <f>SUM(B66:B69)</f>
        <v>44000</v>
      </c>
      <c r="C70" s="41"/>
      <c r="D70" s="17"/>
      <c r="E70" s="17"/>
      <c r="F70" s="17"/>
      <c r="G70" s="17"/>
      <c r="H70" s="17"/>
      <c r="I70" s="48"/>
      <c r="J70" s="17"/>
    </row>
    <row r="71" spans="1:10" ht="12.75">
      <c r="A71" s="4"/>
      <c r="B71" s="9"/>
      <c r="C71" s="41"/>
      <c r="D71" s="17"/>
      <c r="E71" s="17"/>
      <c r="F71" s="17"/>
      <c r="G71" s="17"/>
      <c r="H71" s="17"/>
      <c r="I71" s="48"/>
      <c r="J71" s="17"/>
    </row>
    <row r="72" spans="1:10" ht="12.75">
      <c r="A72" s="52" t="s">
        <v>9</v>
      </c>
      <c r="B72" s="9">
        <f>B70/12</f>
        <v>3666.6666666666665</v>
      </c>
      <c r="C72" s="41"/>
      <c r="D72" s="17"/>
      <c r="E72" s="17"/>
      <c r="F72" s="17"/>
      <c r="G72" s="17"/>
      <c r="H72" s="17"/>
      <c r="I72" s="48"/>
      <c r="J72" s="17"/>
    </row>
    <row r="73" spans="1:9" ht="12.75">
      <c r="A73" s="49" t="s">
        <v>10</v>
      </c>
      <c r="B73" s="65">
        <v>25000</v>
      </c>
      <c r="C73" s="41"/>
      <c r="D73" s="41"/>
      <c r="E73" s="41"/>
      <c r="F73" s="41"/>
      <c r="G73" s="41"/>
      <c r="H73" s="41"/>
      <c r="I73" s="42"/>
    </row>
    <row r="74" spans="1:9" ht="12.75">
      <c r="A74" s="40"/>
      <c r="B74" s="41"/>
      <c r="C74" s="41"/>
      <c r="D74" s="41"/>
      <c r="E74" s="41"/>
      <c r="F74" s="41"/>
      <c r="G74" s="41"/>
      <c r="H74" s="41"/>
      <c r="I74" s="42"/>
    </row>
    <row r="75" spans="1:9" ht="12.75">
      <c r="A75" s="40"/>
      <c r="B75" s="41"/>
      <c r="C75" s="41"/>
      <c r="D75" s="41"/>
      <c r="E75" s="41"/>
      <c r="F75" s="41"/>
      <c r="G75" s="41"/>
      <c r="H75" s="41"/>
      <c r="I75" s="42"/>
    </row>
    <row r="76" spans="1:9" ht="20.25">
      <c r="A76" s="43" t="s">
        <v>27</v>
      </c>
      <c r="B76" s="44"/>
      <c r="C76" s="44"/>
      <c r="D76" s="44"/>
      <c r="E76" s="44"/>
      <c r="F76" s="44"/>
      <c r="G76" s="44"/>
      <c r="H76" s="44"/>
      <c r="I76" s="45"/>
    </row>
    <row r="77" spans="1:9" ht="20.25">
      <c r="A77" s="58"/>
      <c r="B77" s="41"/>
      <c r="C77" s="41"/>
      <c r="D77" s="41"/>
      <c r="E77" s="41"/>
      <c r="F77" s="41"/>
      <c r="G77" s="41"/>
      <c r="H77" s="41"/>
      <c r="I77" s="42"/>
    </row>
    <row r="78" spans="1:9" ht="12.75">
      <c r="A78" s="40"/>
      <c r="B78" s="41"/>
      <c r="C78" s="41"/>
      <c r="D78" s="46" t="s">
        <v>17</v>
      </c>
      <c r="E78" s="41"/>
      <c r="F78" s="41"/>
      <c r="G78" s="41"/>
      <c r="H78" s="41"/>
      <c r="I78" s="42"/>
    </row>
    <row r="79" spans="1:9" ht="13.5" thickBot="1">
      <c r="A79" s="40"/>
      <c r="B79" s="41"/>
      <c r="C79" s="41"/>
      <c r="D79" s="46" t="s">
        <v>24</v>
      </c>
      <c r="E79" s="41"/>
      <c r="F79" s="41"/>
      <c r="G79" s="41"/>
      <c r="H79" s="41"/>
      <c r="I79" s="42"/>
    </row>
    <row r="80" spans="1:9" ht="12.75">
      <c r="A80" s="47" t="s">
        <v>0</v>
      </c>
      <c r="B80" s="67">
        <v>43313</v>
      </c>
      <c r="C80" s="57"/>
      <c r="D80" s="1" t="s">
        <v>11</v>
      </c>
      <c r="E80" s="2"/>
      <c r="F80" s="2"/>
      <c r="G80" s="2"/>
      <c r="H80" s="3"/>
      <c r="I80" s="48"/>
    </row>
    <row r="81" spans="1:9" ht="12.75">
      <c r="A81" s="47" t="s">
        <v>2</v>
      </c>
      <c r="B81" s="67">
        <v>43677</v>
      </c>
      <c r="C81" s="41"/>
      <c r="D81" s="4"/>
      <c r="E81" s="5"/>
      <c r="F81" s="5"/>
      <c r="G81" s="5"/>
      <c r="H81" s="6"/>
      <c r="I81" s="48"/>
    </row>
    <row r="82" spans="1:9" ht="13.5" thickBot="1">
      <c r="A82" s="47"/>
      <c r="B82" s="68"/>
      <c r="C82" s="41"/>
      <c r="D82" s="14"/>
      <c r="E82" s="25" t="s">
        <v>15</v>
      </c>
      <c r="F82" s="26" t="s">
        <v>12</v>
      </c>
      <c r="G82" s="25" t="s">
        <v>13</v>
      </c>
      <c r="H82" s="27" t="s">
        <v>14</v>
      </c>
      <c r="I82" s="48"/>
    </row>
    <row r="83" spans="1:9" ht="12.75">
      <c r="A83" s="47" t="s">
        <v>3</v>
      </c>
      <c r="B83" s="65">
        <v>100000</v>
      </c>
      <c r="C83" s="41"/>
      <c r="D83" s="7" t="s">
        <v>7</v>
      </c>
      <c r="E83" s="8">
        <v>12</v>
      </c>
      <c r="F83" s="70">
        <f>B7</f>
        <v>0.535</v>
      </c>
      <c r="G83" s="9">
        <f>(B89*E83)+B90</f>
        <v>69000</v>
      </c>
      <c r="H83" s="15">
        <f>F83*G83</f>
        <v>36915</v>
      </c>
      <c r="I83" s="48"/>
    </row>
    <row r="84" spans="1:9" ht="12.75">
      <c r="A84" s="49" t="s">
        <v>4</v>
      </c>
      <c r="B84" s="65">
        <v>-5000</v>
      </c>
      <c r="C84" s="41"/>
      <c r="D84" s="10"/>
      <c r="E84" s="8"/>
      <c r="F84" s="11"/>
      <c r="G84" s="9"/>
      <c r="H84" s="15"/>
      <c r="I84" s="48"/>
    </row>
    <row r="85" spans="1:9" ht="12.75">
      <c r="A85" s="49" t="s">
        <v>21</v>
      </c>
      <c r="B85" s="65">
        <v>-1000</v>
      </c>
      <c r="C85" s="41"/>
      <c r="D85" s="4"/>
      <c r="E85" s="5"/>
      <c r="F85" s="5"/>
      <c r="G85" s="5"/>
      <c r="H85" s="6"/>
      <c r="I85" s="48"/>
    </row>
    <row r="86" spans="1:9" ht="13.5" thickBot="1">
      <c r="A86" s="49" t="s">
        <v>31</v>
      </c>
      <c r="B86" s="66">
        <v>-50000</v>
      </c>
      <c r="C86" s="41"/>
      <c r="D86" s="12" t="s">
        <v>16</v>
      </c>
      <c r="E86" s="13"/>
      <c r="F86" s="13"/>
      <c r="G86" s="13"/>
      <c r="H86" s="16">
        <f>H83+H84</f>
        <v>36915</v>
      </c>
      <c r="I86" s="48"/>
    </row>
    <row r="87" spans="1:9" ht="12.75">
      <c r="A87" s="50" t="s">
        <v>6</v>
      </c>
      <c r="B87" s="9">
        <f>SUM(B83:B86)</f>
        <v>44000</v>
      </c>
      <c r="C87" s="41"/>
      <c r="D87" s="17"/>
      <c r="E87" s="17"/>
      <c r="F87" s="17"/>
      <c r="G87" s="17"/>
      <c r="H87" s="17"/>
      <c r="I87" s="48"/>
    </row>
    <row r="88" spans="1:9" ht="12.75">
      <c r="A88" s="4"/>
      <c r="B88" s="9"/>
      <c r="C88" s="41"/>
      <c r="D88" s="17"/>
      <c r="E88" s="17"/>
      <c r="F88" s="17"/>
      <c r="G88" s="17"/>
      <c r="H88" s="17"/>
      <c r="I88" s="48"/>
    </row>
    <row r="89" spans="1:9" ht="12.75">
      <c r="A89" s="52" t="s">
        <v>9</v>
      </c>
      <c r="B89" s="9">
        <f>B87/12</f>
        <v>3666.6666666666665</v>
      </c>
      <c r="C89" s="41"/>
      <c r="D89" s="17"/>
      <c r="E89" s="17"/>
      <c r="F89" s="17"/>
      <c r="G89" s="17"/>
      <c r="H89" s="17"/>
      <c r="I89" s="48"/>
    </row>
    <row r="90" spans="1:9" ht="12.75">
      <c r="A90" s="49" t="s">
        <v>10</v>
      </c>
      <c r="B90" s="65">
        <v>25000</v>
      </c>
      <c r="C90" s="41"/>
      <c r="D90" s="41"/>
      <c r="E90" s="41"/>
      <c r="F90" s="41"/>
      <c r="G90" s="41"/>
      <c r="H90" s="41"/>
      <c r="I90" s="42"/>
    </row>
    <row r="91" spans="1:9" ht="12.75">
      <c r="A91" s="40"/>
      <c r="B91" s="41"/>
      <c r="C91" s="41"/>
      <c r="D91" s="41"/>
      <c r="E91" s="41"/>
      <c r="F91" s="41"/>
      <c r="G91" s="41"/>
      <c r="H91" s="41"/>
      <c r="I91" s="42"/>
    </row>
    <row r="92" spans="1:9" ht="12.75">
      <c r="A92" s="40"/>
      <c r="B92" s="41"/>
      <c r="C92" s="41"/>
      <c r="D92" s="41"/>
      <c r="E92" s="41"/>
      <c r="F92" s="41"/>
      <c r="G92" s="41"/>
      <c r="H92" s="41"/>
      <c r="I92" s="42"/>
    </row>
    <row r="93" spans="1:9" ht="13.5" thickBot="1">
      <c r="A93" s="59"/>
      <c r="B93" s="60"/>
      <c r="C93" s="60"/>
      <c r="D93" s="60"/>
      <c r="E93" s="60"/>
      <c r="F93" s="60"/>
      <c r="G93" s="60"/>
      <c r="H93" s="60"/>
      <c r="I93" s="6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 Ann M. Schultz</dc:creator>
  <cp:keywords/>
  <dc:description/>
  <cp:lastModifiedBy>Johnson, Kyle</cp:lastModifiedBy>
  <dcterms:created xsi:type="dcterms:W3CDTF">2003-04-22T19:39:10Z</dcterms:created>
  <dcterms:modified xsi:type="dcterms:W3CDTF">2015-06-26T20:46:19Z</dcterms:modified>
  <cp:category/>
  <cp:version/>
  <cp:contentType/>
  <cp:contentStatus/>
</cp:coreProperties>
</file>